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gomes/Desktop/@ Workshop/Gestão Financeira/Material Gravação/planilhas/"/>
    </mc:Choice>
  </mc:AlternateContent>
  <xr:revisionPtr revIDLastSave="0" documentId="13_ncr:1_{A11F600C-ABD8-3B48-AF3E-4D928EADF15C}" xr6:coauthVersionLast="45" xr6:coauthVersionMax="45" xr10:uidLastSave="{00000000-0000-0000-0000-000000000000}"/>
  <bookViews>
    <workbookView xWindow="3480" yWindow="1180" windowWidth="29040" windowHeight="19400" xr2:uid="{A7BE1DB3-7864-FB48-892C-761DCAB0EFB8}"/>
  </bookViews>
  <sheets>
    <sheet name="Produto" sheetId="6" r:id="rId1"/>
    <sheet name="Negócio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6" l="1"/>
  <c r="E5" i="6"/>
  <c r="E6" i="6" s="1"/>
  <c r="H5" i="6"/>
  <c r="H6" i="6" s="1"/>
  <c r="E7" i="6" l="1"/>
  <c r="H7" i="6"/>
  <c r="J39" i="5"/>
  <c r="I39" i="5"/>
  <c r="H39" i="5"/>
  <c r="G39" i="5"/>
  <c r="F39" i="5"/>
  <c r="E39" i="5"/>
  <c r="D39" i="5"/>
  <c r="J37" i="5"/>
  <c r="I37" i="5"/>
  <c r="H37" i="5"/>
  <c r="G37" i="5"/>
  <c r="F37" i="5"/>
  <c r="E37" i="5"/>
  <c r="D37" i="5"/>
  <c r="J36" i="5"/>
  <c r="I36" i="5"/>
  <c r="H36" i="5"/>
  <c r="G36" i="5"/>
  <c r="F36" i="5"/>
  <c r="E36" i="5"/>
  <c r="D36" i="5"/>
  <c r="J35" i="5"/>
  <c r="I35" i="5"/>
  <c r="H35" i="5"/>
  <c r="G35" i="5"/>
  <c r="F35" i="5"/>
  <c r="E35" i="5"/>
  <c r="D35" i="5"/>
  <c r="D22" i="5" l="1"/>
  <c r="D7" i="6"/>
  <c r="D6" i="6"/>
  <c r="D12" i="6" s="1"/>
  <c r="D18" i="6" s="1"/>
  <c r="D19" i="5" l="1"/>
  <c r="F38" i="5" s="1"/>
  <c r="F12" i="5"/>
  <c r="E12" i="5"/>
  <c r="D12" i="5"/>
  <c r="E32" i="5"/>
  <c r="F32" i="5"/>
  <c r="G32" i="5"/>
  <c r="H32" i="5"/>
  <c r="I32" i="5"/>
  <c r="E33" i="5"/>
  <c r="F33" i="5"/>
  <c r="I33" i="5"/>
  <c r="D33" i="5"/>
  <c r="D32" i="5"/>
  <c r="C33" i="5"/>
  <c r="C32" i="5"/>
  <c r="C31" i="5"/>
  <c r="C29" i="5"/>
  <c r="C28" i="5"/>
  <c r="C27" i="5"/>
  <c r="I38" i="5"/>
  <c r="D31" i="5"/>
  <c r="E4" i="5"/>
  <c r="F4" i="5"/>
  <c r="E38" i="5" l="1"/>
  <c r="F7" i="6"/>
  <c r="F6" i="6"/>
  <c r="I12" i="6"/>
  <c r="H38" i="5"/>
  <c r="D38" i="5"/>
  <c r="G38" i="5"/>
  <c r="J38" i="5"/>
  <c r="F13" i="5"/>
  <c r="E13" i="5"/>
  <c r="D34" i="5"/>
  <c r="E31" i="5"/>
  <c r="E34" i="5" s="1"/>
  <c r="F31" i="5"/>
  <c r="F34" i="5" s="1"/>
  <c r="F12" i="6" l="1"/>
  <c r="F18" i="6" s="1"/>
  <c r="E12" i="6"/>
  <c r="E18" i="6" s="1"/>
  <c r="G31" i="5"/>
  <c r="G34" i="5" s="1"/>
  <c r="H31" i="5" l="1"/>
  <c r="H34" i="5" s="1"/>
  <c r="I31" i="5" l="1"/>
  <c r="I34" i="5" s="1"/>
  <c r="J31" i="5" l="1"/>
  <c r="J34" i="5" s="1"/>
  <c r="D4" i="5" l="1"/>
  <c r="D13" i="5" s="1"/>
</calcChain>
</file>

<file path=xl/sharedStrings.xml><?xml version="1.0" encoding="utf-8"?>
<sst xmlns="http://schemas.openxmlformats.org/spreadsheetml/2006/main" count="55" uniqueCount="40">
  <si>
    <t>Total Receita</t>
  </si>
  <si>
    <t>Impostos</t>
  </si>
  <si>
    <t>Custos / Despesas de produção</t>
  </si>
  <si>
    <t>Margem de Contribuição</t>
  </si>
  <si>
    <t>Despesas fixas</t>
  </si>
  <si>
    <t>Quantidade vendida</t>
  </si>
  <si>
    <t>Receita por produto</t>
  </si>
  <si>
    <t>Margem de Contribuição por Produto</t>
  </si>
  <si>
    <t>Treinamento 1</t>
  </si>
  <si>
    <t>Treinamento 2</t>
  </si>
  <si>
    <t>Treinamento 3</t>
  </si>
  <si>
    <t>Coffee-break</t>
  </si>
  <si>
    <t>Aluguel de Sala</t>
  </si>
  <si>
    <t>Equipamentos</t>
  </si>
  <si>
    <t>Despesa Fin. Venda (cartão/plataf.)</t>
  </si>
  <si>
    <t>Imposto sobre venda (15%)</t>
  </si>
  <si>
    <t>Contador</t>
  </si>
  <si>
    <t>Marketing</t>
  </si>
  <si>
    <t>Pró-labore sócio</t>
  </si>
  <si>
    <t>INSS sobre Pró-labore sócio</t>
  </si>
  <si>
    <t>Luz, Tel etc (home office) / Coworking</t>
  </si>
  <si>
    <t>HH Extra</t>
  </si>
  <si>
    <t>Plataf venda cursos (ass. Mensal)</t>
  </si>
  <si>
    <t>Transporte</t>
  </si>
  <si>
    <t>Desp. Alimentação</t>
  </si>
  <si>
    <t>Receita Unitária (turma fechada)</t>
  </si>
  <si>
    <t>Receita por aluno</t>
  </si>
  <si>
    <t>Qual o ponto de equilíbrio para este produto?</t>
  </si>
  <si>
    <t>Esses valores entraram como despesas fixas pois serão cobrados independente do número de alunos matriculados</t>
  </si>
  <si>
    <t>Instrutor</t>
  </si>
  <si>
    <t>Resultado</t>
  </si>
  <si>
    <t>Calculando a margem de contribuição e o ponto de equilíbrio de PRODUTO</t>
  </si>
  <si>
    <t>Para 1 aluno</t>
  </si>
  <si>
    <r>
      <t xml:space="preserve">Neste caso, não estamos fazendo o cálculo do produto x custos fixos da empresa. Isso será feito na tab </t>
    </r>
    <r>
      <rPr>
        <b/>
        <sz val="10"/>
        <color theme="1"/>
        <rFont val="Calibri"/>
        <family val="2"/>
        <scheme val="minor"/>
      </rPr>
      <t>Negócio</t>
    </r>
    <r>
      <rPr>
        <sz val="10"/>
        <color theme="1"/>
        <rFont val="Calibri"/>
        <family val="2"/>
        <scheme val="minor"/>
      </rPr>
      <t>.</t>
    </r>
  </si>
  <si>
    <t>Ponto de equilíbrio
(6 alunos)</t>
  </si>
  <si>
    <t>turma com
15 alunos</t>
  </si>
  <si>
    <t>D/C variáveis</t>
  </si>
  <si>
    <t>D/C fixos</t>
  </si>
  <si>
    <t>Total Custo Fixo</t>
  </si>
  <si>
    <t>D/C
fixos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</si>
</sst>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164" formatCode="_(&quot;R$&quot;* #,##0.00_);_(&quot;R$&quot;* \(#,##0.00\);_(&quot;R$&quot;* &quot;-&quot;??_);_(@_)"/>
    <numFmt numFmtId="165" formatCode="&quot;R$&quot;#,##0.00"/>
    <numFmt numFmtId="166" formatCode="&quot;R$&quot;\ 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3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4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4" fontId="0" fillId="3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164" fontId="0" fillId="0" borderId="0" xfId="1" applyFont="1" applyFill="1" applyAlignment="1">
      <alignment horizontal="center" vertical="center" wrapText="1"/>
    </xf>
    <xf numFmtId="165" fontId="0" fillId="0" borderId="0" xfId="1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vertical="center"/>
    </xf>
    <xf numFmtId="164" fontId="0" fillId="0" borderId="0" xfId="1" applyFont="1" applyFill="1"/>
    <xf numFmtId="165" fontId="0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0" fillId="2" borderId="0" xfId="1" applyNumberFormat="1" applyFont="1" applyFill="1" applyAlignment="1">
      <alignment horizontal="center" vertical="center"/>
    </xf>
    <xf numFmtId="166" fontId="0" fillId="4" borderId="0" xfId="1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1" fillId="5" borderId="0" xfId="1" applyNumberFormat="1" applyFont="1" applyFill="1" applyAlignment="1">
      <alignment horizontal="center" vertical="center"/>
    </xf>
    <xf numFmtId="164" fontId="0" fillId="7" borderId="0" xfId="1" applyFon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6" fontId="0" fillId="7" borderId="0" xfId="1" applyNumberFormat="1" applyFont="1" applyFill="1" applyAlignment="1">
      <alignment horizontal="center" vertical="center"/>
    </xf>
    <xf numFmtId="6" fontId="1" fillId="7" borderId="0" xfId="1" applyNumberFormat="1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166" fontId="0" fillId="9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FC9F-630D-1645-8A27-8C12E784998D}">
  <dimension ref="A2:K80"/>
  <sheetViews>
    <sheetView tabSelected="1" zoomScale="140" zoomScaleNormal="140" workbookViewId="0">
      <selection activeCell="I5" sqref="I5"/>
    </sheetView>
  </sheetViews>
  <sheetFormatPr baseColWidth="10" defaultRowHeight="16" x14ac:dyDescent="0.2"/>
  <cols>
    <col min="1" max="1" width="3.1640625" customWidth="1"/>
    <col min="2" max="2" width="9.6640625" customWidth="1"/>
    <col min="3" max="3" width="34.6640625" customWidth="1"/>
    <col min="4" max="6" width="16.5" style="1" customWidth="1"/>
    <col min="7" max="7" width="3.5" style="24" customWidth="1"/>
    <col min="8" max="8" width="20.83203125" style="1" customWidth="1"/>
    <col min="9" max="11" width="16.1640625" style="1" customWidth="1"/>
  </cols>
  <sheetData>
    <row r="2" spans="1:10" ht="19" x14ac:dyDescent="0.25">
      <c r="C2" s="40" t="s">
        <v>31</v>
      </c>
      <c r="D2" s="40"/>
      <c r="E2" s="40"/>
      <c r="F2" s="40"/>
      <c r="G2" s="18"/>
    </row>
    <row r="3" spans="1:10" s="1" customFormat="1" ht="21" customHeight="1" x14ac:dyDescent="0.2">
      <c r="B3"/>
      <c r="C3" s="41" t="s">
        <v>33</v>
      </c>
      <c r="D3" s="41"/>
      <c r="E3" s="41"/>
      <c r="F3" s="41"/>
      <c r="G3" s="19"/>
    </row>
    <row r="4" spans="1:10" s="2" customFormat="1" ht="46" customHeight="1" x14ac:dyDescent="0.2">
      <c r="A4" s="14"/>
      <c r="B4" s="7"/>
      <c r="C4" s="7"/>
      <c r="D4" s="4" t="s">
        <v>32</v>
      </c>
      <c r="E4" s="17" t="s">
        <v>34</v>
      </c>
      <c r="F4" s="17" t="s">
        <v>35</v>
      </c>
      <c r="G4" s="20"/>
      <c r="H4" s="1"/>
      <c r="I4" s="1"/>
      <c r="J4" s="1"/>
    </row>
    <row r="5" spans="1:10" s="2" customFormat="1" ht="20" customHeight="1" x14ac:dyDescent="0.2">
      <c r="A5" s="14"/>
      <c r="C5" s="2" t="s">
        <v>26</v>
      </c>
      <c r="D5" s="8">
        <v>450</v>
      </c>
      <c r="E5" s="25">
        <f>D5*6</f>
        <v>2700</v>
      </c>
      <c r="F5" s="8">
        <f>D5*15</f>
        <v>6750</v>
      </c>
      <c r="G5" s="21"/>
      <c r="H5" s="25">
        <f>G5*15</f>
        <v>0</v>
      </c>
      <c r="I5" s="1"/>
      <c r="J5" s="1"/>
    </row>
    <row r="6" spans="1:10" s="2" customFormat="1" ht="20" customHeight="1" x14ac:dyDescent="0.2">
      <c r="A6" s="14"/>
      <c r="C6" s="2" t="s">
        <v>15</v>
      </c>
      <c r="D6" s="8">
        <f>-D5*0.15</f>
        <v>-67.5</v>
      </c>
      <c r="E6" s="25">
        <f>-E5*0.15</f>
        <v>-405</v>
      </c>
      <c r="F6" s="8">
        <f>-F5*0.15</f>
        <v>-1012.5</v>
      </c>
      <c r="G6" s="21"/>
      <c r="H6" s="25">
        <f>-H5*0.15</f>
        <v>0</v>
      </c>
      <c r="I6" s="1"/>
      <c r="J6" s="1"/>
    </row>
    <row r="7" spans="1:10" s="2" customFormat="1" ht="20" customHeight="1" x14ac:dyDescent="0.2">
      <c r="A7" s="14"/>
      <c r="B7" s="39" t="s">
        <v>36</v>
      </c>
      <c r="C7" s="14" t="s">
        <v>14</v>
      </c>
      <c r="D7" s="15">
        <f>-D5*0.1</f>
        <v>-45</v>
      </c>
      <c r="E7" s="25">
        <f>-E5*0.1</f>
        <v>-270</v>
      </c>
      <c r="F7" s="15">
        <f>-F5*0.1</f>
        <v>-675</v>
      </c>
      <c r="G7" s="21"/>
      <c r="H7" s="25">
        <f>-H5*0.1</f>
        <v>0</v>
      </c>
      <c r="I7" s="1"/>
      <c r="J7" s="1"/>
    </row>
    <row r="8" spans="1:10" s="2" customFormat="1" ht="20" customHeight="1" x14ac:dyDescent="0.2">
      <c r="A8" s="14"/>
      <c r="B8" s="39"/>
      <c r="C8" s="14" t="s">
        <v>12</v>
      </c>
      <c r="D8" s="8">
        <v>0</v>
      </c>
      <c r="E8" s="8"/>
      <c r="F8" s="8"/>
      <c r="G8" s="21"/>
    </row>
    <row r="9" spans="1:10" s="2" customFormat="1" ht="20" customHeight="1" x14ac:dyDescent="0.2">
      <c r="A9" s="14"/>
      <c r="B9" s="39"/>
      <c r="C9" s="14" t="s">
        <v>13</v>
      </c>
      <c r="D9" s="8">
        <v>0</v>
      </c>
      <c r="E9" s="8"/>
      <c r="F9" s="8"/>
      <c r="G9" s="21"/>
      <c r="I9" s="39" t="s">
        <v>27</v>
      </c>
    </row>
    <row r="10" spans="1:10" s="2" customFormat="1" ht="20" customHeight="1" x14ac:dyDescent="0.2">
      <c r="A10" s="14"/>
      <c r="B10" s="39"/>
      <c r="C10" s="2" t="s">
        <v>29</v>
      </c>
      <c r="D10" s="8">
        <v>0</v>
      </c>
      <c r="E10" s="8"/>
      <c r="F10" s="8"/>
      <c r="G10" s="21"/>
      <c r="I10" s="39"/>
    </row>
    <row r="11" spans="1:10" s="2" customFormat="1" ht="20" customHeight="1" x14ac:dyDescent="0.2">
      <c r="A11" s="14"/>
      <c r="B11" s="39"/>
      <c r="C11" s="14" t="s">
        <v>11</v>
      </c>
      <c r="D11" s="8"/>
      <c r="E11" s="8"/>
      <c r="F11" s="8"/>
      <c r="G11" s="21"/>
      <c r="I11" s="39"/>
    </row>
    <row r="12" spans="1:10" s="2" customFormat="1" ht="20" customHeight="1" x14ac:dyDescent="0.2">
      <c r="A12" s="14"/>
      <c r="B12" s="5"/>
      <c r="C12" s="11" t="s">
        <v>7</v>
      </c>
      <c r="D12" s="12">
        <f>SUM(D5:D11)</f>
        <v>337.5</v>
      </c>
      <c r="E12" s="12">
        <f>SUM(E5:E11)</f>
        <v>2025</v>
      </c>
      <c r="F12" s="12">
        <f>SUM(F5:F11)</f>
        <v>5062.5</v>
      </c>
      <c r="G12" s="22"/>
      <c r="I12" s="13">
        <f>SUM(D13:D16)/D12</f>
        <v>-5.4222222222222225</v>
      </c>
    </row>
    <row r="13" spans="1:10" s="2" customFormat="1" ht="20" customHeight="1" x14ac:dyDescent="0.2">
      <c r="A13" s="14"/>
      <c r="B13" s="39" t="s">
        <v>37</v>
      </c>
      <c r="C13" s="2" t="s">
        <v>11</v>
      </c>
      <c r="D13" s="9">
        <v>-500</v>
      </c>
      <c r="E13" s="9">
        <v>-500</v>
      </c>
      <c r="F13" s="9">
        <v>-500</v>
      </c>
      <c r="G13" s="21"/>
      <c r="H13" s="39" t="s">
        <v>28</v>
      </c>
    </row>
    <row r="14" spans="1:10" s="2" customFormat="1" ht="20" customHeight="1" x14ac:dyDescent="0.2">
      <c r="A14" s="14"/>
      <c r="B14" s="39"/>
      <c r="C14" s="2" t="s">
        <v>12</v>
      </c>
      <c r="D14" s="9">
        <v>-380</v>
      </c>
      <c r="E14" s="9">
        <v>-380</v>
      </c>
      <c r="F14" s="9">
        <v>-380</v>
      </c>
      <c r="G14" s="21"/>
      <c r="H14" s="39"/>
    </row>
    <row r="15" spans="1:10" s="2" customFormat="1" ht="20" customHeight="1" x14ac:dyDescent="0.2">
      <c r="A15" s="14"/>
      <c r="B15" s="39"/>
      <c r="C15" s="2" t="s">
        <v>13</v>
      </c>
      <c r="D15" s="9">
        <v>-350</v>
      </c>
      <c r="E15" s="9">
        <v>-350</v>
      </c>
      <c r="F15" s="9">
        <v>-350</v>
      </c>
      <c r="G15" s="21"/>
      <c r="H15" s="39"/>
    </row>
    <row r="16" spans="1:10" s="2" customFormat="1" ht="20" customHeight="1" x14ac:dyDescent="0.2">
      <c r="A16" s="14"/>
      <c r="B16" s="39"/>
      <c r="C16" s="2" t="s">
        <v>29</v>
      </c>
      <c r="D16" s="9">
        <v>-600</v>
      </c>
      <c r="E16" s="9">
        <v>-600</v>
      </c>
      <c r="F16" s="9">
        <v>-600</v>
      </c>
      <c r="G16" s="21"/>
      <c r="H16" s="39"/>
    </row>
    <row r="17" spans="1:8" s="2" customFormat="1" ht="20" customHeight="1" x14ac:dyDescent="0.2">
      <c r="A17" s="14"/>
      <c r="B17" s="39"/>
      <c r="D17" s="16"/>
      <c r="E17" s="16"/>
      <c r="F17" s="16"/>
      <c r="G17" s="23"/>
      <c r="H17" s="39"/>
    </row>
    <row r="18" spans="1:8" s="2" customFormat="1" ht="20" customHeight="1" x14ac:dyDescent="0.2">
      <c r="A18" s="14"/>
      <c r="B18" s="5"/>
      <c r="C18" s="11" t="s">
        <v>30</v>
      </c>
      <c r="D18" s="12">
        <f>SUM(D12:D17)</f>
        <v>-1492.5</v>
      </c>
      <c r="E18" s="12">
        <f>SUM(E12:E17)</f>
        <v>195</v>
      </c>
      <c r="F18" s="12">
        <f>SUM(F12:F17)</f>
        <v>3232.5</v>
      </c>
      <c r="G18" s="22"/>
    </row>
    <row r="19" spans="1:8" s="2" customFormat="1" ht="20" customHeight="1" x14ac:dyDescent="0.2">
      <c r="A19" s="14"/>
      <c r="B19" s="10"/>
      <c r="D19" s="3"/>
      <c r="E19" s="1"/>
      <c r="F19" s="1"/>
      <c r="G19" s="24"/>
    </row>
    <row r="20" spans="1:8" s="2" customFormat="1" ht="20" customHeight="1" x14ac:dyDescent="0.2">
      <c r="A20" s="14"/>
      <c r="D20" s="3"/>
      <c r="E20" s="1"/>
      <c r="F20" s="1"/>
      <c r="G20" s="24"/>
    </row>
    <row r="21" spans="1:8" ht="20" customHeight="1" x14ac:dyDescent="0.2"/>
    <row r="22" spans="1:8" ht="20" customHeight="1" x14ac:dyDescent="0.2"/>
    <row r="23" spans="1:8" ht="20" customHeight="1" x14ac:dyDescent="0.2"/>
    <row r="24" spans="1:8" ht="20" customHeight="1" x14ac:dyDescent="0.2"/>
    <row r="25" spans="1:8" ht="20" customHeight="1" x14ac:dyDescent="0.2"/>
    <row r="26" spans="1:8" ht="20" customHeight="1" x14ac:dyDescent="0.2"/>
    <row r="27" spans="1:8" ht="20" customHeight="1" x14ac:dyDescent="0.2"/>
    <row r="28" spans="1:8" ht="20" customHeight="1" x14ac:dyDescent="0.2"/>
    <row r="29" spans="1:8" ht="20" customHeight="1" x14ac:dyDescent="0.2"/>
    <row r="30" spans="1:8" ht="20" customHeight="1" x14ac:dyDescent="0.2"/>
    <row r="31" spans="1:8" ht="20" customHeight="1" x14ac:dyDescent="0.2"/>
    <row r="32" spans="1:8" ht="20" customHeight="1" x14ac:dyDescent="0.2"/>
    <row r="33" ht="20" customHeight="1" x14ac:dyDescent="0.2"/>
    <row r="34" ht="20" customHeight="1" x14ac:dyDescent="0.2"/>
    <row r="35" ht="20" customHeight="1" x14ac:dyDescent="0.2"/>
    <row r="36" ht="20" customHeight="1" x14ac:dyDescent="0.2"/>
    <row r="37" ht="20" customHeight="1" x14ac:dyDescent="0.2"/>
    <row r="38" ht="20" customHeight="1" x14ac:dyDescent="0.2"/>
    <row r="39" ht="20" customHeight="1" x14ac:dyDescent="0.2"/>
    <row r="40" ht="20" customHeight="1" x14ac:dyDescent="0.2"/>
    <row r="41" ht="20" customHeight="1" x14ac:dyDescent="0.2"/>
    <row r="42" ht="20" customHeight="1" x14ac:dyDescent="0.2"/>
    <row r="43" ht="20" customHeight="1" x14ac:dyDescent="0.2"/>
    <row r="44" ht="20" customHeight="1" x14ac:dyDescent="0.2"/>
    <row r="45" ht="20" customHeight="1" x14ac:dyDescent="0.2"/>
    <row r="46" ht="20" customHeight="1" x14ac:dyDescent="0.2"/>
    <row r="47" ht="20" customHeight="1" x14ac:dyDescent="0.2"/>
    <row r="48" ht="20" customHeight="1" x14ac:dyDescent="0.2"/>
    <row r="49" ht="20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  <row r="56" ht="20" customHeight="1" x14ac:dyDescent="0.2"/>
    <row r="57" ht="20" customHeight="1" x14ac:dyDescent="0.2"/>
    <row r="58" ht="20" customHeight="1" x14ac:dyDescent="0.2"/>
    <row r="59" ht="20" customHeight="1" x14ac:dyDescent="0.2"/>
    <row r="60" ht="20" customHeight="1" x14ac:dyDescent="0.2"/>
    <row r="61" ht="20" customHeight="1" x14ac:dyDescent="0.2"/>
    <row r="62" ht="20" customHeight="1" x14ac:dyDescent="0.2"/>
    <row r="63" ht="20" customHeight="1" x14ac:dyDescent="0.2"/>
    <row r="64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</sheetData>
  <mergeCells count="6">
    <mergeCell ref="I9:I11"/>
    <mergeCell ref="C2:F2"/>
    <mergeCell ref="H13:H17"/>
    <mergeCell ref="C3:F3"/>
    <mergeCell ref="B7:B11"/>
    <mergeCell ref="B13:B17"/>
  </mergeCells>
  <conditionalFormatting sqref="D5:D6 D8:G11 F5:G6">
    <cfRule type="cellIs" dxfId="14" priority="14" operator="equal">
      <formula>0</formula>
    </cfRule>
  </conditionalFormatting>
  <conditionalFormatting sqref="D13:D16">
    <cfRule type="cellIs" dxfId="13" priority="10" operator="equal">
      <formula>0</formula>
    </cfRule>
  </conditionalFormatting>
  <conditionalFormatting sqref="E13:E16">
    <cfRule type="cellIs" dxfId="12" priority="9" operator="equal">
      <formula>0</formula>
    </cfRule>
  </conditionalFormatting>
  <conditionalFormatting sqref="F13:G16">
    <cfRule type="cellIs" dxfId="11" priority="8" operator="equal">
      <formula>0</formula>
    </cfRule>
  </conditionalFormatting>
  <conditionalFormatting sqref="D7 F7:G7">
    <cfRule type="cellIs" dxfId="10" priority="7" operator="equal">
      <formula>0</formula>
    </cfRule>
  </conditionalFormatting>
  <conditionalFormatting sqref="H5:H6">
    <cfRule type="cellIs" dxfId="3" priority="4" operator="equal">
      <formula>0</formula>
    </cfRule>
  </conditionalFormatting>
  <conditionalFormatting sqref="H7">
    <cfRule type="cellIs" dxfId="2" priority="3" operator="equal">
      <formula>0</formula>
    </cfRule>
  </conditionalFormatting>
  <conditionalFormatting sqref="E5:E6">
    <cfRule type="cellIs" dxfId="1" priority="2" operator="equal">
      <formula>0</formula>
    </cfRule>
  </conditionalFormatting>
  <conditionalFormatting sqref="E7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B4ED-D182-0A49-A151-D1E6664A2951}">
  <dimension ref="A1:J99"/>
  <sheetViews>
    <sheetView zoomScale="130" zoomScaleNormal="130" workbookViewId="0">
      <selection activeCell="H8" sqref="H8"/>
    </sheetView>
  </sheetViews>
  <sheetFormatPr baseColWidth="10" defaultRowHeight="16" x14ac:dyDescent="0.2"/>
  <cols>
    <col min="1" max="1" width="2.83203125" customWidth="1"/>
    <col min="2" max="2" width="10.83203125" customWidth="1"/>
    <col min="3" max="3" width="43.5" customWidth="1"/>
    <col min="4" max="10" width="19.1640625" style="1" customWidth="1"/>
  </cols>
  <sheetData>
    <row r="1" spans="1:9" ht="20" customHeight="1" x14ac:dyDescent="0.2"/>
    <row r="2" spans="1:9" s="2" customFormat="1" ht="20" customHeight="1" x14ac:dyDescent="0.2">
      <c r="A2" s="14"/>
      <c r="B2" s="7"/>
      <c r="C2" s="7"/>
      <c r="D2" s="4" t="s">
        <v>8</v>
      </c>
      <c r="E2" s="4" t="s">
        <v>9</v>
      </c>
      <c r="F2" s="4" t="s">
        <v>10</v>
      </c>
      <c r="H2" s="1"/>
      <c r="I2" s="1"/>
    </row>
    <row r="3" spans="1:9" s="2" customFormat="1" ht="20" customHeight="1" x14ac:dyDescent="0.2">
      <c r="A3" s="14"/>
      <c r="C3" s="2" t="s">
        <v>25</v>
      </c>
      <c r="D3" s="8">
        <v>5000</v>
      </c>
      <c r="E3" s="8">
        <v>4000</v>
      </c>
      <c r="F3" s="8">
        <v>3800</v>
      </c>
      <c r="H3" s="1"/>
      <c r="I3" s="1"/>
    </row>
    <row r="4" spans="1:9" s="2" customFormat="1" ht="20" customHeight="1" x14ac:dyDescent="0.2">
      <c r="A4" s="14"/>
      <c r="C4" s="2" t="s">
        <v>15</v>
      </c>
      <c r="D4" s="8">
        <f>D3*0.15</f>
        <v>750</v>
      </c>
      <c r="E4" s="8">
        <f t="shared" ref="E4:F4" si="0">E3*0.15</f>
        <v>600</v>
      </c>
      <c r="F4" s="8">
        <f t="shared" si="0"/>
        <v>570</v>
      </c>
      <c r="H4" s="1"/>
      <c r="I4" s="1"/>
    </row>
    <row r="5" spans="1:9" s="2" customFormat="1" ht="20" customHeight="1" x14ac:dyDescent="0.2">
      <c r="A5" s="14"/>
      <c r="C5" s="2" t="s">
        <v>11</v>
      </c>
      <c r="D5" s="8">
        <v>500</v>
      </c>
      <c r="E5" s="8">
        <v>750</v>
      </c>
      <c r="F5" s="8">
        <v>850</v>
      </c>
      <c r="H5" s="1"/>
      <c r="I5" s="1"/>
    </row>
    <row r="6" spans="1:9" s="2" customFormat="1" ht="20" customHeight="1" x14ac:dyDescent="0.2">
      <c r="A6" s="14"/>
      <c r="B6" s="39" t="s">
        <v>36</v>
      </c>
      <c r="C6" s="2" t="s">
        <v>12</v>
      </c>
      <c r="D6" s="8">
        <v>380</v>
      </c>
      <c r="E6" s="8">
        <v>450</v>
      </c>
      <c r="F6" s="8">
        <v>820</v>
      </c>
    </row>
    <row r="7" spans="1:9" s="2" customFormat="1" ht="20" customHeight="1" x14ac:dyDescent="0.2">
      <c r="A7" s="14"/>
      <c r="B7" s="39"/>
      <c r="C7" s="2" t="s">
        <v>13</v>
      </c>
      <c r="D7" s="8">
        <v>350</v>
      </c>
      <c r="E7" s="8">
        <v>1000</v>
      </c>
      <c r="F7" s="8">
        <v>350</v>
      </c>
    </row>
    <row r="8" spans="1:9" s="2" customFormat="1" ht="20" customHeight="1" x14ac:dyDescent="0.2">
      <c r="A8" s="14"/>
      <c r="B8" s="39"/>
      <c r="C8" s="2" t="s">
        <v>29</v>
      </c>
      <c r="D8" s="8">
        <v>600</v>
      </c>
      <c r="E8" s="8">
        <v>0</v>
      </c>
      <c r="F8" s="8">
        <v>0</v>
      </c>
    </row>
    <row r="9" spans="1:9" s="2" customFormat="1" ht="20" customHeight="1" x14ac:dyDescent="0.2">
      <c r="A9" s="14"/>
      <c r="B9" s="39"/>
      <c r="C9" s="14" t="s">
        <v>29</v>
      </c>
      <c r="D9" s="8">
        <v>0</v>
      </c>
      <c r="E9" s="8">
        <v>600</v>
      </c>
      <c r="F9" s="8">
        <v>0</v>
      </c>
    </row>
    <row r="10" spans="1:9" s="2" customFormat="1" ht="20" customHeight="1" x14ac:dyDescent="0.2">
      <c r="A10" s="14"/>
      <c r="B10" s="39"/>
      <c r="C10" s="14" t="s">
        <v>29</v>
      </c>
      <c r="D10" s="8">
        <v>0</v>
      </c>
      <c r="E10" s="8">
        <v>0</v>
      </c>
      <c r="F10" s="8">
        <v>750</v>
      </c>
    </row>
    <row r="11" spans="1:9" s="2" customFormat="1" ht="20" customHeight="1" x14ac:dyDescent="0.2">
      <c r="A11" s="14"/>
      <c r="B11" s="39"/>
      <c r="C11" s="2" t="s">
        <v>21</v>
      </c>
      <c r="D11" s="8">
        <v>0</v>
      </c>
      <c r="E11" s="8">
        <v>250</v>
      </c>
      <c r="F11" s="8">
        <v>0</v>
      </c>
    </row>
    <row r="12" spans="1:9" s="2" customFormat="1" ht="20" customHeight="1" x14ac:dyDescent="0.2">
      <c r="A12" s="14"/>
      <c r="B12" s="39"/>
      <c r="C12" s="2" t="s">
        <v>14</v>
      </c>
      <c r="D12" s="8">
        <f>D3*0.1</f>
        <v>500</v>
      </c>
      <c r="E12" s="8">
        <f>E3*0.1</f>
        <v>400</v>
      </c>
      <c r="F12" s="8">
        <f>F3*0.1</f>
        <v>380</v>
      </c>
    </row>
    <row r="13" spans="1:9" s="2" customFormat="1" ht="20" customHeight="1" x14ac:dyDescent="0.2">
      <c r="A13" s="14"/>
      <c r="B13" s="5"/>
      <c r="C13" s="11" t="s">
        <v>7</v>
      </c>
      <c r="D13" s="12">
        <f>D3-D4-D5-D6-D7-D8-D9-D10-D11-D12</f>
        <v>1920</v>
      </c>
      <c r="E13" s="12">
        <f t="shared" ref="E13:F13" si="1">E3-E4-E5-E6-E7-E8-E9-E10-E11-E12</f>
        <v>-50</v>
      </c>
      <c r="F13" s="12">
        <f t="shared" si="1"/>
        <v>80</v>
      </c>
    </row>
    <row r="14" spans="1:9" s="2" customFormat="1" ht="20" customHeight="1" x14ac:dyDescent="0.2">
      <c r="A14" s="14"/>
      <c r="B14" s="39" t="s">
        <v>39</v>
      </c>
      <c r="C14" s="2" t="s">
        <v>16</v>
      </c>
      <c r="D14" s="42">
        <v>-350</v>
      </c>
      <c r="E14" s="42"/>
      <c r="F14" s="42"/>
    </row>
    <row r="15" spans="1:9" s="2" customFormat="1" ht="20" customHeight="1" x14ac:dyDescent="0.2">
      <c r="A15" s="14"/>
      <c r="B15" s="39"/>
      <c r="C15" s="2" t="s">
        <v>20</v>
      </c>
      <c r="D15" s="42">
        <v>0</v>
      </c>
      <c r="E15" s="42"/>
      <c r="F15" s="42"/>
    </row>
    <row r="16" spans="1:9" s="2" customFormat="1" ht="20" customHeight="1" x14ac:dyDescent="0.2">
      <c r="A16" s="14"/>
      <c r="B16" s="39"/>
      <c r="C16" s="2" t="s">
        <v>17</v>
      </c>
      <c r="D16" s="42">
        <v>-100</v>
      </c>
      <c r="E16" s="42"/>
      <c r="F16" s="42"/>
    </row>
    <row r="17" spans="1:10" s="2" customFormat="1" ht="20" customHeight="1" x14ac:dyDescent="0.2">
      <c r="A17" s="14"/>
      <c r="B17" s="39"/>
      <c r="C17" s="2" t="s">
        <v>22</v>
      </c>
      <c r="D17" s="42">
        <v>-55</v>
      </c>
      <c r="E17" s="42"/>
      <c r="F17" s="42"/>
    </row>
    <row r="18" spans="1:10" s="2" customFormat="1" ht="20" customHeight="1" x14ac:dyDescent="0.2">
      <c r="A18" s="14"/>
      <c r="B18" s="39"/>
      <c r="C18" s="2" t="s">
        <v>18</v>
      </c>
      <c r="D18" s="42">
        <v>-1000</v>
      </c>
      <c r="E18" s="42"/>
      <c r="F18" s="42"/>
    </row>
    <row r="19" spans="1:10" s="2" customFormat="1" ht="20" customHeight="1" x14ac:dyDescent="0.2">
      <c r="A19" s="14"/>
      <c r="B19" s="39"/>
      <c r="C19" s="2" t="s">
        <v>19</v>
      </c>
      <c r="D19" s="42">
        <f>D18*0.2</f>
        <v>-200</v>
      </c>
      <c r="E19" s="42"/>
      <c r="F19" s="42"/>
    </row>
    <row r="20" spans="1:10" s="2" customFormat="1" ht="20" customHeight="1" x14ac:dyDescent="0.2">
      <c r="A20" s="14"/>
      <c r="B20" s="39"/>
      <c r="C20" s="2" t="s">
        <v>23</v>
      </c>
      <c r="D20" s="42">
        <v>-185</v>
      </c>
      <c r="E20" s="42"/>
      <c r="F20" s="42"/>
    </row>
    <row r="21" spans="1:10" s="2" customFormat="1" ht="20" customHeight="1" x14ac:dyDescent="0.2">
      <c r="A21" s="14"/>
      <c r="B21" s="39"/>
      <c r="C21" s="2" t="s">
        <v>24</v>
      </c>
      <c r="D21" s="42">
        <v>-300</v>
      </c>
      <c r="E21" s="42"/>
      <c r="F21" s="42"/>
    </row>
    <row r="22" spans="1:10" s="2" customFormat="1" ht="20" customHeight="1" x14ac:dyDescent="0.2">
      <c r="A22" s="14"/>
      <c r="B22" s="5"/>
      <c r="C22" s="11" t="s">
        <v>38</v>
      </c>
      <c r="D22" s="44">
        <f>SUM(D14:F21)</f>
        <v>-2190</v>
      </c>
      <c r="E22" s="44"/>
      <c r="F22" s="44"/>
    </row>
    <row r="23" spans="1:10" s="2" customFormat="1" ht="20" customHeight="1" x14ac:dyDescent="0.2">
      <c r="A23" s="14"/>
      <c r="B23" s="10"/>
      <c r="D23" s="3"/>
      <c r="E23" s="1"/>
      <c r="F23" s="1"/>
    </row>
    <row r="24" spans="1:10" s="2" customFormat="1" ht="20" customHeight="1" x14ac:dyDescent="0.2">
      <c r="A24" s="14"/>
      <c r="D24" s="3"/>
      <c r="E24" s="1"/>
      <c r="F24" s="1"/>
    </row>
    <row r="25" spans="1:10" s="2" customFormat="1" ht="20" customHeight="1" x14ac:dyDescent="0.2">
      <c r="A25" s="14"/>
      <c r="D25" s="3"/>
      <c r="E25" s="1"/>
      <c r="F25" s="1"/>
    </row>
    <row r="26" spans="1:10" s="2" customFormat="1" ht="20" customHeight="1" x14ac:dyDescent="0.2">
      <c r="A26" s="14"/>
      <c r="C26" s="29"/>
      <c r="D26" s="43" t="s">
        <v>5</v>
      </c>
      <c r="E26" s="43"/>
      <c r="F26" s="43"/>
      <c r="G26" s="43"/>
      <c r="H26" s="43"/>
      <c r="I26" s="43"/>
      <c r="J26" s="43"/>
    </row>
    <row r="27" spans="1:10" s="2" customFormat="1" ht="20" customHeight="1" x14ac:dyDescent="0.2">
      <c r="A27" s="14"/>
      <c r="C27" s="30" t="str">
        <f>D2</f>
        <v>Treinamento 1</v>
      </c>
      <c r="D27" s="31">
        <v>1</v>
      </c>
      <c r="E27" s="31">
        <v>2</v>
      </c>
      <c r="F27" s="31">
        <v>1</v>
      </c>
      <c r="G27" s="31">
        <v>4</v>
      </c>
      <c r="H27" s="31">
        <v>9</v>
      </c>
      <c r="I27" s="31">
        <v>1</v>
      </c>
      <c r="J27" s="31">
        <v>5</v>
      </c>
    </row>
    <row r="28" spans="1:10" s="2" customFormat="1" ht="20" customHeight="1" x14ac:dyDescent="0.2">
      <c r="A28" s="14"/>
      <c r="C28" s="30" t="str">
        <f>E2</f>
        <v>Treinamento 2</v>
      </c>
      <c r="D28" s="31">
        <v>1</v>
      </c>
      <c r="E28" s="31">
        <v>2</v>
      </c>
      <c r="F28" s="31">
        <v>6</v>
      </c>
      <c r="G28" s="31">
        <v>6</v>
      </c>
      <c r="H28" s="31">
        <v>1</v>
      </c>
      <c r="I28" s="31">
        <v>8</v>
      </c>
      <c r="J28" s="31">
        <v>0</v>
      </c>
    </row>
    <row r="29" spans="1:10" s="2" customFormat="1" ht="20" customHeight="1" x14ac:dyDescent="0.2">
      <c r="A29" s="14"/>
      <c r="C29" s="30" t="str">
        <f>F2</f>
        <v>Treinamento 3</v>
      </c>
      <c r="D29" s="31">
        <v>1</v>
      </c>
      <c r="E29" s="31">
        <v>2</v>
      </c>
      <c r="F29" s="31">
        <v>6</v>
      </c>
      <c r="G29" s="31">
        <v>0</v>
      </c>
      <c r="H29" s="31">
        <v>0</v>
      </c>
      <c r="I29" s="31">
        <v>3</v>
      </c>
      <c r="J29" s="31">
        <v>0</v>
      </c>
    </row>
    <row r="30" spans="1:10" s="2" customFormat="1" ht="20" customHeight="1" x14ac:dyDescent="0.2">
      <c r="A30" s="14"/>
      <c r="C30" s="36" t="s">
        <v>6</v>
      </c>
      <c r="D30" s="32"/>
      <c r="E30" s="32"/>
      <c r="F30" s="32"/>
      <c r="G30" s="32"/>
      <c r="H30" s="32"/>
      <c r="I30" s="32"/>
      <c r="J30" s="32"/>
    </row>
    <row r="31" spans="1:10" s="2" customFormat="1" ht="20" customHeight="1" x14ac:dyDescent="0.2">
      <c r="A31" s="14"/>
      <c r="C31" s="33" t="str">
        <f>D2</f>
        <v>Treinamento 1</v>
      </c>
      <c r="D31" s="34">
        <f>D27*$D$3</f>
        <v>5000</v>
      </c>
      <c r="E31" s="34">
        <f t="shared" ref="E31:J31" si="2">E27*$D$3</f>
        <v>10000</v>
      </c>
      <c r="F31" s="34">
        <f t="shared" si="2"/>
        <v>5000</v>
      </c>
      <c r="G31" s="34">
        <f t="shared" si="2"/>
        <v>20000</v>
      </c>
      <c r="H31" s="34">
        <f t="shared" si="2"/>
        <v>45000</v>
      </c>
      <c r="I31" s="34">
        <f t="shared" si="2"/>
        <v>5000</v>
      </c>
      <c r="J31" s="34">
        <f t="shared" si="2"/>
        <v>25000</v>
      </c>
    </row>
    <row r="32" spans="1:10" s="2" customFormat="1" ht="20" customHeight="1" x14ac:dyDescent="0.2">
      <c r="A32" s="14"/>
      <c r="C32" s="33" t="str">
        <f>E2</f>
        <v>Treinamento 2</v>
      </c>
      <c r="D32" s="34">
        <f>D28*$E$3</f>
        <v>4000</v>
      </c>
      <c r="E32" s="34">
        <f t="shared" ref="E32:I32" si="3">E28*$E$3</f>
        <v>8000</v>
      </c>
      <c r="F32" s="34">
        <f t="shared" si="3"/>
        <v>24000</v>
      </c>
      <c r="G32" s="34">
        <f t="shared" si="3"/>
        <v>24000</v>
      </c>
      <c r="H32" s="34">
        <f t="shared" si="3"/>
        <v>4000</v>
      </c>
      <c r="I32" s="34">
        <f t="shared" si="3"/>
        <v>32000</v>
      </c>
      <c r="J32" s="35">
        <v>0</v>
      </c>
    </row>
    <row r="33" spans="1:10" s="2" customFormat="1" ht="20" customHeight="1" x14ac:dyDescent="0.2">
      <c r="A33" s="14"/>
      <c r="C33" s="33" t="str">
        <f>F2</f>
        <v>Treinamento 3</v>
      </c>
      <c r="D33" s="34">
        <f>D29*$F$3</f>
        <v>3800</v>
      </c>
      <c r="E33" s="34">
        <f t="shared" ref="E33:I33" si="4">E29*$F$3</f>
        <v>7600</v>
      </c>
      <c r="F33" s="34">
        <f t="shared" si="4"/>
        <v>22800</v>
      </c>
      <c r="G33" s="35">
        <v>0</v>
      </c>
      <c r="H33" s="35">
        <v>0</v>
      </c>
      <c r="I33" s="34">
        <f t="shared" si="4"/>
        <v>11400</v>
      </c>
      <c r="J33" s="35">
        <v>0</v>
      </c>
    </row>
    <row r="34" spans="1:10" s="2" customFormat="1" ht="20" customHeight="1" x14ac:dyDescent="0.2">
      <c r="A34" s="14"/>
      <c r="C34" s="37" t="s">
        <v>0</v>
      </c>
      <c r="D34" s="38">
        <f>SUM(D31:D33)</f>
        <v>12800</v>
      </c>
      <c r="E34" s="38">
        <f t="shared" ref="E34:J34" si="5">SUM(E31:E33)</f>
        <v>25600</v>
      </c>
      <c r="F34" s="38">
        <f t="shared" si="5"/>
        <v>51800</v>
      </c>
      <c r="G34" s="38">
        <f t="shared" si="5"/>
        <v>44000</v>
      </c>
      <c r="H34" s="38">
        <f t="shared" si="5"/>
        <v>49000</v>
      </c>
      <c r="I34" s="38">
        <f t="shared" si="5"/>
        <v>48400</v>
      </c>
      <c r="J34" s="38">
        <f t="shared" si="5"/>
        <v>25000</v>
      </c>
    </row>
    <row r="35" spans="1:10" s="2" customFormat="1" ht="20" customHeight="1" x14ac:dyDescent="0.2">
      <c r="A35" s="14"/>
      <c r="C35" s="2" t="s">
        <v>1</v>
      </c>
      <c r="D35" s="26">
        <f t="shared" ref="D35:J35" si="6">-D34*0.15</f>
        <v>-1920</v>
      </c>
      <c r="E35" s="26">
        <f t="shared" si="6"/>
        <v>-3840</v>
      </c>
      <c r="F35" s="26">
        <f t="shared" si="6"/>
        <v>-7770</v>
      </c>
      <c r="G35" s="26">
        <f t="shared" si="6"/>
        <v>-6600</v>
      </c>
      <c r="H35" s="26">
        <f t="shared" si="6"/>
        <v>-7350</v>
      </c>
      <c r="I35" s="26">
        <f t="shared" si="6"/>
        <v>-7260</v>
      </c>
      <c r="J35" s="26">
        <f t="shared" si="6"/>
        <v>-3750</v>
      </c>
    </row>
    <row r="36" spans="1:10" s="2" customFormat="1" ht="20" customHeight="1" x14ac:dyDescent="0.2">
      <c r="A36" s="14"/>
      <c r="C36" s="2" t="s">
        <v>2</v>
      </c>
      <c r="D36" s="26">
        <f t="shared" ref="D36:J36" si="7">-(($D$5+$D$6+$D$7+$D$8+$D$9+$D$10+$D$11+$D$12)*D27+D28*($E$5+$E$6+$E$7+$E$8+$E$9+$E$10+$E$11+$E$12)+D29*($F$5+$F$6+$F$7+$F$8+$F$9+$F$10+$F$11+$F$12))</f>
        <v>-8930</v>
      </c>
      <c r="E36" s="26">
        <f t="shared" si="7"/>
        <v>-17860</v>
      </c>
      <c r="F36" s="26">
        <f t="shared" si="7"/>
        <v>-41930</v>
      </c>
      <c r="G36" s="26">
        <f t="shared" si="7"/>
        <v>-30020</v>
      </c>
      <c r="H36" s="26">
        <f t="shared" si="7"/>
        <v>-24420</v>
      </c>
      <c r="I36" s="26">
        <f t="shared" si="7"/>
        <v>-39380</v>
      </c>
      <c r="J36" s="26">
        <f t="shared" si="7"/>
        <v>-11650</v>
      </c>
    </row>
    <row r="37" spans="1:10" s="2" customFormat="1" ht="20" customHeight="1" x14ac:dyDescent="0.2">
      <c r="A37" s="14"/>
      <c r="C37" s="5" t="s">
        <v>3</v>
      </c>
      <c r="D37" s="27">
        <f>SUM(D34:D36)</f>
        <v>1950</v>
      </c>
      <c r="E37" s="27">
        <f t="shared" ref="E37:J37" si="8">SUM(E34:E36)</f>
        <v>3900</v>
      </c>
      <c r="F37" s="27">
        <f t="shared" si="8"/>
        <v>2100</v>
      </c>
      <c r="G37" s="27">
        <f t="shared" si="8"/>
        <v>7380</v>
      </c>
      <c r="H37" s="27">
        <f t="shared" si="8"/>
        <v>17230</v>
      </c>
      <c r="I37" s="27">
        <f t="shared" si="8"/>
        <v>1760</v>
      </c>
      <c r="J37" s="27">
        <f t="shared" si="8"/>
        <v>9600</v>
      </c>
    </row>
    <row r="38" spans="1:10" s="2" customFormat="1" ht="20" customHeight="1" x14ac:dyDescent="0.2">
      <c r="A38" s="14"/>
      <c r="C38" s="2" t="s">
        <v>4</v>
      </c>
      <c r="D38" s="26">
        <f t="shared" ref="D38:J38" si="9">($D$14+$D$15+$D$16+$D$17+$D$18+$D$19+$D$20+$D$21)</f>
        <v>-2190</v>
      </c>
      <c r="E38" s="26">
        <f t="shared" si="9"/>
        <v>-2190</v>
      </c>
      <c r="F38" s="26">
        <f t="shared" si="9"/>
        <v>-2190</v>
      </c>
      <c r="G38" s="26">
        <f t="shared" si="9"/>
        <v>-2190</v>
      </c>
      <c r="H38" s="26">
        <f t="shared" si="9"/>
        <v>-2190</v>
      </c>
      <c r="I38" s="26">
        <f t="shared" si="9"/>
        <v>-2190</v>
      </c>
      <c r="J38" s="26">
        <f t="shared" si="9"/>
        <v>-2190</v>
      </c>
    </row>
    <row r="39" spans="1:10" s="2" customFormat="1" ht="20" customHeight="1" x14ac:dyDescent="0.2">
      <c r="A39" s="14"/>
      <c r="C39" s="6" t="s">
        <v>30</v>
      </c>
      <c r="D39" s="28">
        <f>SUM(D37:D38)</f>
        <v>-240</v>
      </c>
      <c r="E39" s="28">
        <f t="shared" ref="E39:J39" si="10">SUM(E37:E38)</f>
        <v>1710</v>
      </c>
      <c r="F39" s="28">
        <f t="shared" si="10"/>
        <v>-90</v>
      </c>
      <c r="G39" s="28">
        <f t="shared" si="10"/>
        <v>5190</v>
      </c>
      <c r="H39" s="28">
        <f t="shared" si="10"/>
        <v>15040</v>
      </c>
      <c r="I39" s="28">
        <f t="shared" si="10"/>
        <v>-430</v>
      </c>
      <c r="J39" s="28">
        <f t="shared" si="10"/>
        <v>7410</v>
      </c>
    </row>
    <row r="40" spans="1:10" ht="20" customHeight="1" x14ac:dyDescent="0.2"/>
    <row r="41" spans="1:10" ht="20" customHeight="1" x14ac:dyDescent="0.2"/>
    <row r="42" spans="1:10" ht="20" customHeight="1" x14ac:dyDescent="0.2"/>
    <row r="43" spans="1:10" ht="20" customHeight="1" x14ac:dyDescent="0.2"/>
    <row r="44" spans="1:10" ht="20" customHeight="1" x14ac:dyDescent="0.2"/>
    <row r="45" spans="1:10" ht="20" customHeight="1" x14ac:dyDescent="0.2"/>
    <row r="46" spans="1:10" ht="20" customHeight="1" x14ac:dyDescent="0.2"/>
    <row r="47" spans="1:10" ht="20" customHeight="1" x14ac:dyDescent="0.2"/>
    <row r="48" spans="1:10" ht="20" customHeight="1" x14ac:dyDescent="0.2"/>
    <row r="49" ht="20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  <row r="56" ht="20" customHeight="1" x14ac:dyDescent="0.2"/>
    <row r="57" ht="20" customHeight="1" x14ac:dyDescent="0.2"/>
    <row r="58" ht="20" customHeight="1" x14ac:dyDescent="0.2"/>
    <row r="59" ht="20" customHeight="1" x14ac:dyDescent="0.2"/>
    <row r="60" ht="20" customHeight="1" x14ac:dyDescent="0.2"/>
    <row r="61" ht="20" customHeight="1" x14ac:dyDescent="0.2"/>
    <row r="62" ht="20" customHeight="1" x14ac:dyDescent="0.2"/>
    <row r="63" ht="20" customHeight="1" x14ac:dyDescent="0.2"/>
    <row r="64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  <row r="97" ht="20" customHeight="1" x14ac:dyDescent="0.2"/>
    <row r="98" ht="20" customHeight="1" x14ac:dyDescent="0.2"/>
    <row r="99" ht="20" customHeight="1" x14ac:dyDescent="0.2"/>
  </sheetData>
  <mergeCells count="12">
    <mergeCell ref="D19:F19"/>
    <mergeCell ref="D20:F20"/>
    <mergeCell ref="D21:F21"/>
    <mergeCell ref="D26:J26"/>
    <mergeCell ref="B6:B12"/>
    <mergeCell ref="B14:B21"/>
    <mergeCell ref="D14:F14"/>
    <mergeCell ref="D15:F15"/>
    <mergeCell ref="D16:F16"/>
    <mergeCell ref="D17:F17"/>
    <mergeCell ref="D18:F18"/>
    <mergeCell ref="D22:F22"/>
  </mergeCells>
  <phoneticPr fontId="3" type="noConversion"/>
  <conditionalFormatting sqref="D3:F12">
    <cfRule type="cellIs" dxfId="9" priority="4" operator="equal">
      <formula>0</formula>
    </cfRule>
  </conditionalFormatting>
  <conditionalFormatting sqref="D38:J38">
    <cfRule type="cellIs" dxfId="8" priority="1" operator="equal">
      <formula>0</formula>
    </cfRule>
  </conditionalFormatting>
  <conditionalFormatting sqref="D31:J31 D33:F33 I33 D32:I32">
    <cfRule type="cellIs" dxfId="7" priority="3" operator="equal">
      <formula>0</formula>
    </cfRule>
  </conditionalFormatting>
  <conditionalFormatting sqref="D35:J36">
    <cfRule type="cellIs" dxfId="6" priority="2" operator="equal">
      <formula>0</formula>
    </cfRule>
  </conditionalFormatting>
  <pageMargins left="0.511811024" right="0.511811024" top="0.78740157499999996" bottom="0.78740157499999996" header="0.31496062000000002" footer="0.31496062000000002"/>
  <ignoredErrors>
    <ignoredError sqref="D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Produto</vt:lpstr>
      <vt:lpstr>Negócio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2019-05-22T19:32:40Z</dcterms:created>
  <dcterms:modified xsi:type="dcterms:W3CDTF">2020-09-14T23:11:59Z</dcterms:modified>
</cp:coreProperties>
</file>